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5年度決算】R7.1.23\提出用\"/>
    </mc:Choice>
  </mc:AlternateContent>
  <xr:revisionPtr revIDLastSave="0" documentId="13_ncr:1_{FD3D6AFB-FA94-40E3-8C43-75CC992DB6F7}" xr6:coauthVersionLast="43" xr6:coauthVersionMax="43" xr10:uidLastSave="{00000000-0000-0000-0000-000000000000}"/>
  <workbookProtection workbookAlgorithmName="SHA-512" workbookHashValue="Fkg6NBu9KQx/X0HK+58JH4j/OKGxMWuT4pBu2GV0I0zWjg3jAnM3x5gv3uMfwjz4WiVMYJhp4K2smA7PKlQ0GA==" workbookSaltValue="4UTin+q5GmvtdDLmaaH2Gw==" workbookSpinCount="100000" lockStructure="1"/>
  <bookViews>
    <workbookView xWindow="20370" yWindow="-4965"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I10" i="4"/>
  <c r="B10" i="4"/>
  <c r="AT8" i="4"/>
  <c r="AL8" i="4"/>
  <c r="AD8" i="4"/>
  <c r="P8" i="4"/>
  <c r="I8" i="4"/>
  <c r="B8"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<sst xmlns="http://schemas.openxmlformats.org/spreadsheetml/2006/main" count="233" uniqueCount="117">
  <si>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</si>
  <si>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</si>
  <si>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</si>
  <si>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</si>
  <si>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</si>
  <si>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</si>
  <si>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</si>
  <si>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</si>
  <si>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</si>
  <si>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</si>
  <si>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</si>
  <si>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</si>
  <si>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</si>
  <si>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</si>
  <si>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</si>
  <si>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</si>
  <si>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</si>
  <si>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</si>
  <si>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</si>
  <si>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</si>
  <si>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</si>
  <si>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</si>
  <si>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</si>
  <si>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</si>
  <si>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</si>
  <si>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</si>
  <si>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</si>
  <si>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</si>
  <si>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</si>
  <si>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</si>
  <si>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</si>
  <si>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</si>
  <si>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</si>
  <si>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</si>
  <si>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</si>
  <si>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</si>
  <si>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</si>
  <si>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</si>
  <si>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</si>
  <si>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</si>
  <si>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</si>
  <si>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</si>
  <si>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</si>
  <si>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</si>
  <si>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</si>
  <si>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</si>
  <si>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</si>
  <si>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</si>
  <si>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</si>
  <si>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</si>
  <si>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</si>
  <si>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</si>
  <si>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</si>
  <si>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</si>
  <si>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</si>
  <si>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</si>
  <si>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</si>
  <si>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</si>
  <si>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</si>
  <si>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</si>
  <si>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</si>
  <si>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</si>
  <si>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</si>
  <si>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</si>
  <si>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</si>
  <si>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</si>
  <si>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</si>
  <si>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</si>
  <si>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</si>
  <si>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</si>
  <si>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</si>
  <si>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</si>
  <si>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</si>
  <si>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</si>
  <si>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</si>
  <si>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</si>
  <si>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</si>
  <si>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</si>
  <si>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</si>
  <si>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</si>
  <si>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</si>
  <si>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</si>
  <si>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</si>
  <si>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</si>
  <si>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</si>
  <si>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</si>
  <si>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</si>
  <si>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</si>
  <si>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</si>
  <si>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</si>
  <si>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</si>
  <si>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</si>
  <si>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</si>
  <si>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</si>
  <si>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</si>
  <si>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</si>
  <si>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</si>
  <si>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</si>
  <si>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</si>
  <si>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</si>
  <si>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</si>
  <si>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</si>
  <si>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</si>
  <si>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</si>
  <si>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</si>
  <si>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</si>
  <si>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</si>
  <si>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</si>
  <si>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</si>
  <si>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</si>
  <si>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</si>
  <si>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</si>
  <si>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</si>
  <si>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</si>
  <si>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益的収支比率が令和５年度で増加しているが、これは令和６年度から公営企業会計へ移行することに伴う収支の一時的な変動であり、通常時では令和元年より電気計装及び管路の更新事業に係る企業債償還が生じているため、収益的収支比率、料金回収率が若干減少している。企業債残高対給水収益比率は、令和８年度まで更新事業が続くため今後上昇すると考える。施設利用率については、給水量がほぼ同量を使用していること、費用面等を勘案し、ほぼ横ばい状況である。</t>
    <phoneticPr fontId="4"/>
  </si>
  <si>
    <t>・平成29年度から令和8年度まで施設整備計画により順次改修。管路は今回の事業で約43％更新予定であり、施設設備全体の更新については、約64％完了している。今後は管の老朽化による漏水は減少していくことが想定される。</t>
    <phoneticPr fontId="4"/>
  </si>
  <si>
    <t>・現状においては、比較的健全な経営といえるが、平成30年度より施設整備計画に沿って更新しており、施設更新に係る経費を企業債借入により捻出しているため、企業債残高対給水収益比率は令和20年度まで増加していくと思われる。　　　　　　　　　　　　　　　　　　　　　　　　　　　　　　　　　　　　　　　　　　　　　　・現段階の料金収入では、収益的収支比率は下がっていく傾向にある。　　　　　　　　　　　　　　　　　　　　　　　　　　　　　　　　　　　　　　　　　　　　　　　　　・今後の給水人口の減少、住民の高齢化を鑑み、経営分析等を実施し、収益減収に対する対策及び維持管理等に係る経費を抑制する手段を考えていく必要がある。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</si>
</sst>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45-4576-89A2-DC50CE5C5A3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3445-4576-89A2-DC50CE5C5A3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37.57</c:v>
                </c:pt>
                <c:pt idx="1">
                  <c:v>37.69</c:v>
                </c:pt>
                <c:pt idx="2">
                  <c:v>37.28</c:v>
                </c:pt>
                <c:pt idx="3">
                  <c:v>35.74</c:v>
                </c:pt>
                <c:pt idx="4">
                  <c:v>34.67</c:v>
                </c:pt>
              </c:numCache>
            </c:numRef>
          </c:val>
          <c:extLst>
            <c:ext xmlns:c16="http://schemas.microsoft.com/office/drawing/2014/chart" uri="{C3380CC4-5D6E-409C-BE32-E72D297353CC}">
              <c16:uniqueId val="{00000000-7059-43DD-B4D2-FB2FD570583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7059-43DD-B4D2-FB2FD570583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98.47</c:v>
                </c:pt>
                <c:pt idx="1">
                  <c:v>97.8</c:v>
                </c:pt>
                <c:pt idx="2">
                  <c:v>97.55</c:v>
                </c:pt>
                <c:pt idx="3">
                  <c:v>98.5</c:v>
                </c:pt>
                <c:pt idx="4">
                  <c:v>98.4</c:v>
                </c:pt>
              </c:numCache>
            </c:numRef>
          </c:val>
          <c:extLst>
            <c:ext xmlns:c16="http://schemas.microsoft.com/office/drawing/2014/chart" uri="{C3380CC4-5D6E-409C-BE32-E72D297353CC}">
              <c16:uniqueId val="{00000000-09DC-4BAB-9CFE-28BD5DF2393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09DC-4BAB-9CFE-28BD5DF2393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110.94</c:v>
                </c:pt>
                <c:pt idx="1">
                  <c:v>96.96</c:v>
                </c:pt>
                <c:pt idx="2">
                  <c:v>86.67</c:v>
                </c:pt>
                <c:pt idx="3">
                  <c:v>77.650000000000006</c:v>
                </c:pt>
                <c:pt idx="4">
                  <c:v>116.9</c:v>
                </c:pt>
              </c:numCache>
            </c:numRef>
          </c:val>
          <c:extLst>
            <c:ext xmlns:c16="http://schemas.microsoft.com/office/drawing/2014/chart" uri="{C3380CC4-5D6E-409C-BE32-E72D297353CC}">
              <c16:uniqueId val="{00000000-7F3A-4500-BC59-69A85138F3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7F3A-4500-BC59-69A85138F3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6-4B15-88BF-3F76B2E20C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6-4B15-88BF-3F76B2E20C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D-4C12-BE35-0085ED7A02D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D-4C12-BE35-0085ED7A02D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A1-4F61-8ADD-0B64A9AAFBA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A1-4F61-8ADD-0B64A9AAFBA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A-4A19-A84B-A67BEC9DC33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A-4A19-A84B-A67BEC9DC33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447.86</c:v>
                </c:pt>
                <c:pt idx="1">
                  <c:v>445.57</c:v>
                </c:pt>
                <c:pt idx="2">
                  <c:v>510.12</c:v>
                </c:pt>
                <c:pt idx="3">
                  <c:v>546.6</c:v>
                </c:pt>
                <c:pt idx="4">
                  <c:v>534.74</c:v>
                </c:pt>
              </c:numCache>
            </c:numRef>
          </c:val>
          <c:extLst>
            <c:ext xmlns:c16="http://schemas.microsoft.com/office/drawing/2014/chart" uri="{C3380CC4-5D6E-409C-BE32-E72D297353CC}">
              <c16:uniqueId val="{00000000-990B-426C-A30D-033323E0710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990B-426C-A30D-033323E0710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107.95</c:v>
                </c:pt>
                <c:pt idx="1">
                  <c:v>94.23</c:v>
                </c:pt>
                <c:pt idx="2">
                  <c:v>84.34</c:v>
                </c:pt>
                <c:pt idx="3">
                  <c:v>74.98</c:v>
                </c:pt>
                <c:pt idx="4">
                  <c:v>71.599999999999994</c:v>
                </c:pt>
              </c:numCache>
            </c:numRef>
          </c:val>
          <c:extLst>
            <c:ext xmlns:c16="http://schemas.microsoft.com/office/drawing/2014/chart" uri="{C3380CC4-5D6E-409C-BE32-E72D297353CC}">
              <c16:uniqueId val="{00000000-0202-492E-8302-BE2EEEAF900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0202-492E-8302-BE2EEEAF900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175.26</c:v>
                </c:pt>
                <c:pt idx="1">
                  <c:v>201.35</c:v>
                </c:pt>
                <c:pt idx="2">
                  <c:v>224.42</c:v>
                </c:pt>
                <c:pt idx="3">
                  <c:v>253.75</c:v>
                </c:pt>
                <c:pt idx="4">
                  <c:v>264.64999999999998</c:v>
                </c:pt>
              </c:numCache>
            </c:numRef>
          </c:val>
          <c:extLst>
            <c:ext xmlns:c16="http://schemas.microsoft.com/office/drawing/2014/chart" uri="{C3380CC4-5D6E-409C-BE32-E72D297353CC}">
              <c16:uniqueId val="{00000000-F2A5-4076-B642-3CE8335433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F2A5-4076-B642-3CE8335433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厚沢部町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3405</v>
      </c>
      <c r="AM8" s="36"/>
      <c r="AN8" s="36"/>
      <c r="AO8" s="36"/>
      <c r="AP8" s="36"/>
      <c r="AQ8" s="36"/>
      <c r="AR8" s="36"/>
      <c r="AS8" s="36"/>
      <c r="AT8" s="37">
        <f>データ!$S$6</f>
        <v>460.58</v>
      </c>
      <c r="AU8" s="37"/>
      <c r="AV8" s="37"/>
      <c r="AW8" s="37"/>
      <c r="AX8" s="37"/>
      <c r="AY8" s="37"/>
      <c r="AZ8" s="37"/>
      <c r="BA8" s="37"/>
      <c r="BB8" s="37">
        <f>データ!$T$6</f>
        <v>7.39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102.68</v>
      </c>
      <c r="Q10" s="37"/>
      <c r="R10" s="37"/>
      <c r="S10" s="37"/>
      <c r="T10" s="37"/>
      <c r="U10" s="37"/>
      <c r="V10" s="37"/>
      <c r="W10" s="36">
        <f>データ!$Q$6</f>
        <v>3000</v>
      </c>
      <c r="X10" s="36"/>
      <c r="Y10" s="36"/>
      <c r="Z10" s="36"/>
      <c r="AA10" s="36"/>
      <c r="AB10" s="36"/>
      <c r="AC10" s="36"/>
      <c r="AD10" s="2"/>
      <c r="AE10" s="2"/>
      <c r="AF10" s="2"/>
      <c r="AG10" s="2"/>
      <c r="AH10" s="2"/>
      <c r="AI10" s="2"/>
      <c r="AJ10" s="2"/>
      <c r="AK10" s="2"/>
      <c r="AL10" s="36">
        <f>データ!$U$6</f>
        <v>3445</v>
      </c>
      <c r="AM10" s="36"/>
      <c r="AN10" s="36"/>
      <c r="AO10" s="36"/>
      <c r="AP10" s="36"/>
      <c r="AQ10" s="36"/>
      <c r="AR10" s="36"/>
      <c r="AS10" s="36"/>
      <c r="AT10" s="37">
        <f>データ!$V$6</f>
        <v>51.41</v>
      </c>
      <c r="AU10" s="37"/>
      <c r="AV10" s="37"/>
      <c r="AW10" s="37"/>
      <c r="AX10" s="37"/>
      <c r="AY10" s="37"/>
      <c r="AZ10" s="37"/>
      <c r="BA10" s="37"/>
      <c r="BB10" s="37">
        <f>データ!$W$6</f>
        <v>67.010000000000005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bXSzwlE0IS3PmCto3arUUEYmtPPwrS0l1Ut3ShmBs2uWkxPuXZYreUEF3wRIcEsve6lmBXI7nshiJXznjX3SiA==" saltValue="FPO8tA3nUXTZFEgnlyDH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13633</v>
      </c>
      <c r="D6" s="20">
        <f t="shared" si="3"/>
        <v>47</v>
      </c>
      <c r="E6" s="20">
        <f t="shared" si="3"/>
        <v>1</v>
      </c>
      <c r="F6" s="20">
        <f t="shared" si="3"/>
        <v>0</v>
      </c>
      <c r="G6" s="20">
        <f t="shared" si="3"/>
        <v>0</v>
      </c>
      <c r="H6" s="20" t="str">
        <f t="shared" si="3"/>
        <v>北海道　厚沢部町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102.68</v>
      </c>
      <c r="Q6" s="21">
        <f t="shared" si="3"/>
        <v>3000</v>
      </c>
      <c r="R6" s="21">
        <f t="shared" si="3"/>
        <v>3405</v>
      </c>
      <c r="S6" s="21">
        <f t="shared" si="3"/>
        <v>460.58</v>
      </c>
      <c r="T6" s="21">
        <f t="shared" si="3"/>
        <v>7.39</v>
      </c>
      <c r="U6" s="21">
        <f t="shared" si="3"/>
        <v>3445</v>
      </c>
      <c r="V6" s="21">
        <f t="shared" si="3"/>
        <v>51.41</v>
      </c>
      <c r="W6" s="21">
        <f t="shared" si="3"/>
        <v>67.010000000000005</v>
      </c>
      <c r="X6" s="22">
        <f>IF(X7="",NA(),X7)</f>
        <v>110.94</v>
      </c>
      <c r="Y6" s="22">
        <f t="shared" ref="Y6:AG6" si="4">IF(Y7="",NA(),Y7)</f>
        <v>96.96</v>
      </c>
      <c r="Z6" s="22">
        <f t="shared" si="4"/>
        <v>86.67</v>
      </c>
      <c r="AA6" s="22">
        <f t="shared" si="4"/>
        <v>77.650000000000006</v>
      </c>
      <c r="AB6" s="22">
        <f t="shared" si="4"/>
        <v>116.9</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447.86</v>
      </c>
      <c r="BF6" s="22">
        <f t="shared" ref="BF6:BN6" si="7">IF(BF7="",NA(),BF7)</f>
        <v>445.57</v>
      </c>
      <c r="BG6" s="22">
        <f t="shared" si="7"/>
        <v>510.12</v>
      </c>
      <c r="BH6" s="22">
        <f t="shared" si="7"/>
        <v>546.6</v>
      </c>
      <c r="BI6" s="22">
        <f t="shared" si="7"/>
        <v>534.74</v>
      </c>
      <c r="BJ6" s="22">
        <f t="shared" si="7"/>
        <v>1018.52</v>
      </c>
      <c r="BK6" s="22">
        <f t="shared" si="7"/>
        <v>949.61</v>
      </c>
      <c r="BL6" s="22">
        <f t="shared" si="7"/>
        <v>918.84</v>
      </c>
      <c r="BM6" s="22">
        <f t="shared" si="7"/>
        <v>955.49</v>
      </c>
      <c r="BN6" s="22">
        <f t="shared" si="7"/>
        <v>1017.9</v>
      </c>
      <c r="BO6" s="21" t="str">
        <f>IF(BO7="","",IF(BO7="-","【-】","【"&amp;SUBSTITUTE(TEXT(BO7,"#,##0.00"),"-","△")&amp;"】"))</f>
        <v>【1,045.20】</v>
      </c>
      <c r="BP6" s="22">
        <f>IF(BP7="",NA(),BP7)</f>
        <v>107.95</v>
      </c>
      <c r="BQ6" s="22">
        <f t="shared" ref="BQ6:BY6" si="8">IF(BQ7="",NA(),BQ7)</f>
        <v>94.23</v>
      </c>
      <c r="BR6" s="22">
        <f t="shared" si="8"/>
        <v>84.34</v>
      </c>
      <c r="BS6" s="22">
        <f t="shared" si="8"/>
        <v>74.98</v>
      </c>
      <c r="BT6" s="22">
        <f t="shared" si="8"/>
        <v>71.599999999999994</v>
      </c>
      <c r="BU6" s="22">
        <f t="shared" si="8"/>
        <v>58.79</v>
      </c>
      <c r="BV6" s="22">
        <f t="shared" si="8"/>
        <v>58.41</v>
      </c>
      <c r="BW6" s="22">
        <f t="shared" si="8"/>
        <v>58.27</v>
      </c>
      <c r="BX6" s="22">
        <f t="shared" si="8"/>
        <v>55.15</v>
      </c>
      <c r="BY6" s="22">
        <f t="shared" si="8"/>
        <v>53.95</v>
      </c>
      <c r="BZ6" s="21" t="str">
        <f>IF(BZ7="","",IF(BZ7="-","【-】","【"&amp;SUBSTITUTE(TEXT(BZ7,"#,##0.00"),"-","△")&amp;"】"))</f>
        <v>【49.51】</v>
      </c>
      <c r="CA6" s="22">
        <f>IF(CA7="",NA(),CA7)</f>
        <v>175.26</v>
      </c>
      <c r="CB6" s="22">
        <f t="shared" ref="CB6:CJ6" si="9">IF(CB7="",NA(),CB7)</f>
        <v>201.35</v>
      </c>
      <c r="CC6" s="22">
        <f t="shared" si="9"/>
        <v>224.42</v>
      </c>
      <c r="CD6" s="22">
        <f t="shared" si="9"/>
        <v>253.75</v>
      </c>
      <c r="CE6" s="22">
        <f t="shared" si="9"/>
        <v>264.64999999999998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37.57</v>
      </c>
      <c r="CM6" s="22">
        <f t="shared" ref="CM6:CU6" si="10">IF(CM7="",NA(),CM7)</f>
        <v>37.69</v>
      </c>
      <c r="CN6" s="22">
        <f t="shared" si="10"/>
        <v>37.28</v>
      </c>
      <c r="CO6" s="22">
        <f t="shared" si="10"/>
        <v>35.74</v>
      </c>
      <c r="CP6" s="22">
        <f t="shared" si="10"/>
        <v>34.67</v>
      </c>
      <c r="CQ6" s="22">
        <f t="shared" si="10"/>
        <v>56.04</v>
      </c>
      <c r="CR6" s="22">
        <f t="shared" si="10"/>
        <v>58.52</v>
      </c>
      <c r="CS6" s="22">
        <f t="shared" si="10"/>
        <v>58.88</v>
      </c>
      <c r="CT6" s="22">
        <f t="shared" si="10"/>
        <v>58.16</v>
      </c>
      <c r="CU6" s="22">
        <f t="shared" si="10"/>
        <v>55.9</v>
      </c>
      <c r="CV6" s="21" t="str">
        <f>IF(CV7="","",IF(CV7="-","【-】","【"&amp;SUBSTITUTE(TEXT(CV7,"#,##0.00"),"-","△")&amp;"】"))</f>
        <v>【55.00】</v>
      </c>
      <c r="CW6" s="22">
        <f>IF(CW7="",NA(),CW7)</f>
        <v>98.47</v>
      </c>
      <c r="CX6" s="22">
        <f t="shared" ref="CX6:DF6" si="11">IF(CX7="",NA(),CX7)</f>
        <v>97.8</v>
      </c>
      <c r="CY6" s="22">
        <f t="shared" si="11"/>
        <v>97.55</v>
      </c>
      <c r="CZ6" s="22">
        <f t="shared" si="11"/>
        <v>98.5</v>
      </c>
      <c r="DA6" s="22">
        <f t="shared" si="11"/>
        <v>98.4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13633</v>
      </c>
      <c r="D7" s="24">
        <v>47</v>
      </c>
      <c r="E7" s="24">
        <v>1</v>
      </c>
      <c r="F7" s="24">
        <v>0</v>
      </c>
      <c r="G7" s="24">
        <v>0</v>
      </c>
      <c r="H7" s="24" t="s">
        <v>96</v>
      </c>
      <c r="I7" s="24" t="s">
        <v>97</v>
      </c>
      <c r="J7" s="24" t="s">
        <v>98</v>
      </c>
      <c r="K7" s="24" t="s">
        <v>99</v>
      </c>
      <c r="L7" s="24" t="s">
        <v>100</v>
      </c>
      <c r="M7" s="24" t="s">
        <v>101</v>
      </c>
      <c r="N7" s="25" t="s">
        <v>102</v>
      </c>
      <c r="O7" s="25" t="s">
        <v>103</v>
      </c>
      <c r="P7" s="25">
        <v>102.68</v>
      </c>
      <c r="Q7" s="25">
        <v>3000</v>
      </c>
      <c r="R7" s="25">
        <v>3405</v>
      </c>
      <c r="S7" s="25">
        <v>460.58</v>
      </c>
      <c r="T7" s="25">
        <v>7.39</v>
      </c>
      <c r="U7" s="25">
        <v>3445</v>
      </c>
      <c r="V7" s="25">
        <v>51.41</v>
      </c>
      <c r="W7" s="25">
        <v>67.010000000000005</v>
      </c>
      <c r="X7" s="25">
        <v>110.94</v>
      </c>
      <c r="Y7" s="25">
        <v>96.96</v>
      </c>
      <c r="Z7" s="25">
        <v>86.67</v>
      </c>
      <c r="AA7" s="25">
        <v>77.650000000000006</v>
      </c>
      <c r="AB7" s="25">
        <v>116.9</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447.86</v>
      </c>
      <c r="BF7" s="25">
        <v>445.57</v>
      </c>
      <c r="BG7" s="25">
        <v>510.12</v>
      </c>
      <c r="BH7" s="25">
        <v>546.6</v>
      </c>
      <c r="BI7" s="25">
        <v>534.74</v>
      </c>
      <c r="BJ7" s="25">
        <v>1018.52</v>
      </c>
      <c r="BK7" s="25">
        <v>949.61</v>
      </c>
      <c r="BL7" s="25">
        <v>918.84</v>
      </c>
      <c r="BM7" s="25">
        <v>955.49</v>
      </c>
      <c r="BN7" s="25">
        <v>1017.9</v>
      </c>
      <c r="BO7" s="25">
        <v>1045.2</v>
      </c>
      <c r="BP7" s="25">
        <v>107.95</v>
      </c>
      <c r="BQ7" s="25">
        <v>94.23</v>
      </c>
      <c r="BR7" s="25">
        <v>84.34</v>
      </c>
      <c r="BS7" s="25">
        <v>74.98</v>
      </c>
      <c r="BT7" s="25">
        <v>71.599999999999994</v>
      </c>
      <c r="BU7" s="25">
        <v>58.79</v>
      </c>
      <c r="BV7" s="25">
        <v>58.41</v>
      </c>
      <c r="BW7" s="25">
        <v>58.27</v>
      </c>
      <c r="BX7" s="25">
        <v>55.15</v>
      </c>
      <c r="BY7" s="25">
        <v>53.95</v>
      </c>
      <c r="BZ7" s="25">
        <v>49.51</v>
      </c>
      <c r="CA7" s="25">
        <v>175.26</v>
      </c>
      <c r="CB7" s="25">
        <v>201.35</v>
      </c>
      <c r="CC7" s="25">
        <v>224.42</v>
      </c>
      <c r="CD7" s="25">
        <v>253.75</v>
      </c>
      <c r="CE7" s="25">
        <v>264.64999999999998</v>
      </c>
      <c r="CF7" s="25">
        <v>298.25</v>
      </c>
      <c r="CG7" s="25">
        <v>303.27999999999997</v>
      </c>
      <c r="CH7" s="25">
        <v>303.81</v>
      </c>
      <c r="CI7" s="25">
        <v>310.26</v>
      </c>
      <c r="CJ7" s="25">
        <v>318.99</v>
      </c>
      <c r="CK7" s="25">
        <v>317.14</v>
      </c>
      <c r="CL7" s="25">
        <v>37.57</v>
      </c>
      <c r="CM7" s="25">
        <v>37.69</v>
      </c>
      <c r="CN7" s="25">
        <v>37.28</v>
      </c>
      <c r="CO7" s="25">
        <v>35.74</v>
      </c>
      <c r="CP7" s="25">
        <v>34.67</v>
      </c>
      <c r="CQ7" s="25">
        <v>56.04</v>
      </c>
      <c r="CR7" s="25">
        <v>58.52</v>
      </c>
      <c r="CS7" s="25">
        <v>58.88</v>
      </c>
      <c r="CT7" s="25">
        <v>58.16</v>
      </c>
      <c r="CU7" s="25">
        <v>55.9</v>
      </c>
      <c r="CV7" s="25">
        <v>55</v>
      </c>
      <c r="CW7" s="25">
        <v>98.47</v>
      </c>
      <c r="CX7" s="25">
        <v>97.8</v>
      </c>
      <c r="CY7" s="25">
        <v>97.55</v>
      </c>
      <c r="CZ7" s="25">
        <v>98.5</v>
      </c>
      <c r="DA7" s="25">
        <v>98.4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2025-01-28T04:57:12Z</cp:lastPrinted>
  <dcterms:created xsi:type="dcterms:W3CDTF">2025-01-24T06:38:39Z</dcterms:created>
  <dcterms:modified xsi:type="dcterms:W3CDTF">2025-01-30T01:12:58Z</dcterms:modified>
  <cp:category/>
</cp:coreProperties>
</file>